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saltoshills-my.sharepoint.com/personal/eling_losaltoshills_ca_gov/Documents/"/>
    </mc:Choice>
  </mc:AlternateContent>
  <xr:revisionPtr revIDLastSave="1" documentId="8_{D648AD63-5C1F-4857-B0CF-A12BA6F8FF56}" xr6:coauthVersionLast="47" xr6:coauthVersionMax="47" xr10:uidLastSave="{F55592D1-00AF-4977-B8E5-A56FA6A00B1A}"/>
  <bookViews>
    <workbookView xWindow="28680" yWindow="-15" windowWidth="29040" windowHeight="15840" xr2:uid="{51267567-CDD3-4165-B614-58D21352E9BC}"/>
  </bookViews>
  <sheets>
    <sheet name="MDA MFA Calcul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E31" i="1"/>
  <c r="E27" i="1"/>
  <c r="D31" i="1"/>
  <c r="C31" i="1"/>
  <c r="C27" i="1"/>
  <c r="B31" i="1"/>
  <c r="B27" i="1"/>
  <c r="G13" i="1"/>
  <c r="C15" i="1" s="1"/>
  <c r="E18" i="1" s="1"/>
  <c r="B23" i="1" s="1"/>
  <c r="C23" i="1" l="1"/>
  <c r="D23" i="1"/>
</calcChain>
</file>

<file path=xl/sharedStrings.xml><?xml version="1.0" encoding="utf-8"?>
<sst xmlns="http://schemas.openxmlformats.org/spreadsheetml/2006/main" count="52" uniqueCount="45">
  <si>
    <t>Average Slope (S)</t>
  </si>
  <si>
    <t>Contour Interval (I)</t>
  </si>
  <si>
    <t>Net Lot Size (An)</t>
  </si>
  <si>
    <t>Total Contour Length (L)</t>
  </si>
  <si>
    <t>Note: L in feet and An in acre</t>
  </si>
  <si>
    <t>Average Slope Calculation (S)</t>
  </si>
  <si>
    <t>S&gt;55%</t>
  </si>
  <si>
    <t>Maximum Floor Area (MFA)</t>
  </si>
  <si>
    <t>Maximum Development Area (MDA)</t>
  </si>
  <si>
    <t>10%&lt;S&lt;30%</t>
  </si>
  <si>
    <t>Lot Unit Factor (LUF)</t>
  </si>
  <si>
    <t>30%&lt;S&lt;55%</t>
  </si>
  <si>
    <t xml:space="preserve">S&gt;55% </t>
  </si>
  <si>
    <t>S&lt;=10%</t>
  </si>
  <si>
    <t>10%&lt;S&lt;=55%</t>
  </si>
  <si>
    <t>10%&lt;S&lt;=30%</t>
  </si>
  <si>
    <t>30%&lt;S&lt;=55%</t>
  </si>
  <si>
    <t>Contour Elevation</t>
  </si>
  <si>
    <t>Length</t>
  </si>
  <si>
    <t>Total</t>
  </si>
  <si>
    <t>L=</t>
  </si>
  <si>
    <t>Note: Please provide accurate information in yellow cells to generate MFA and MDA for the lot</t>
  </si>
  <si>
    <t>Note:</t>
  </si>
  <si>
    <t>If the average slope is less than 10%, the LUF for the lot is equal to the net area.</t>
  </si>
  <si>
    <t>Parcels or lots which have a LUF of 0.50 or less require a Conditional Development Permit (CDP) and allowable development area may be</t>
  </si>
  <si>
    <t xml:space="preserve">Parcels or lots which have a LUF of 0.50 or less require a Conditional Development Permit (CDP) and allowable floor area may be restricted </t>
  </si>
  <si>
    <t>CALCULATION OF MAXIMUM DEVELOPMENT AREA (MDA) ALLOWED</t>
  </si>
  <si>
    <r>
      <t xml:space="preserve">For lots with S equal to 10% or less: </t>
    </r>
    <r>
      <rPr>
        <b/>
        <sz val="11"/>
        <color theme="1"/>
        <rFont val="Calibri"/>
        <family val="2"/>
        <scheme val="minor"/>
      </rPr>
      <t>MDA = LUF x 15,000 square feet</t>
    </r>
  </si>
  <si>
    <r>
      <t xml:space="preserve">For lots with S greater than 10% and less than 30%: </t>
    </r>
    <r>
      <rPr>
        <b/>
        <sz val="11"/>
        <color theme="1"/>
        <rFont val="Calibri"/>
        <family val="2"/>
        <scheme val="minor"/>
      </rPr>
      <t>MDA = LUF [15,000 – 375(S – 10)] square feet</t>
    </r>
  </si>
  <si>
    <r>
      <t xml:space="preserve">For lots with S equal to or greater than 30%: </t>
    </r>
    <r>
      <rPr>
        <b/>
        <sz val="11"/>
        <color theme="1"/>
        <rFont val="Calibri"/>
        <family val="2"/>
        <scheme val="minor"/>
      </rPr>
      <t>MDA = LUF x 7,500 square feet</t>
    </r>
  </si>
  <si>
    <t>CALCULATION OF MAXIMUM FLOOR AREA (MFA) ALLOWED</t>
  </si>
  <si>
    <r>
      <t xml:space="preserve">For lots with S equal to 10% or less: </t>
    </r>
    <r>
      <rPr>
        <b/>
        <sz val="11"/>
        <color theme="1"/>
        <rFont val="Calibri"/>
        <family val="2"/>
        <scheme val="minor"/>
      </rPr>
      <t>MFA = LUF x 6,000 square feet</t>
    </r>
  </si>
  <si>
    <t>The allowable development area of any parcel or lot shall not be reduced to less than 7,500 square feet, except as set forth in</t>
  </si>
  <si>
    <t xml:space="preserve"> Section 10-1.502(e) or except in the case of parcels or lots that have a LUF of 0.50 or less.</t>
  </si>
  <si>
    <r>
      <t xml:space="preserve">For lots with S greater than 10% and less than 30%: </t>
    </r>
    <r>
      <rPr>
        <b/>
        <sz val="11"/>
        <color theme="1"/>
        <rFont val="Calibri"/>
        <family val="2"/>
        <scheme val="minor"/>
      </rPr>
      <t>MFA = LUF [6,000 – 50(S-10)] square feet</t>
    </r>
  </si>
  <si>
    <r>
      <t xml:space="preserve">For lots with S equal to or greater than 30%: </t>
    </r>
    <r>
      <rPr>
        <b/>
        <sz val="11"/>
        <color theme="1"/>
        <rFont val="Calibri"/>
        <family val="2"/>
        <scheme val="minor"/>
      </rPr>
      <t>MFA = LUF x 5,000 square feet</t>
    </r>
  </si>
  <si>
    <t xml:space="preserve">The allowable floor area on any parcel or lot shall not be reduced to less than 5,000 square feet, except as set forth in Section </t>
  </si>
  <si>
    <t>10-1.503(e) or except in the case of parcels or lots which have a LUF of 0.50 or less.</t>
  </si>
  <si>
    <t xml:space="preserve">restricted below 7,500 square feet as a condition of the permit. Maximum development area for lots that require a CDP shall be </t>
  </si>
  <si>
    <t xml:space="preserve">established as the maximum floor area allowed by Section 10-1.503(c) plus 2,100 square feet. The Site Development Authority may </t>
  </si>
  <si>
    <t xml:space="preserve">approve development area of up to a total of 4,500 square feet for any lot or parcel without requiring a variance, so long as the findings </t>
  </si>
  <si>
    <t>for a CDP are made.</t>
  </si>
  <si>
    <t xml:space="preserve">below 5,000 square feet as a condition of the permit. Maximum floor area for lots that require a CDP shall be established as the ratio of </t>
  </si>
  <si>
    <t xml:space="preserve">the LUF for the lot divided by 0.50 and multiplied by 5,000 square feet. The Site Development Authority may approve floor area of up to </t>
  </si>
  <si>
    <t>2,500 square feet for any lot without requiring a variance, so long as the findings for a CDP are made.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</si>
</sst>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0" borderId="4" xfId="0" applyBorder="1"/>
    <xf numFmtId="0" fontId="1" fillId="3" borderId="5" xfId="0" applyFont="1" applyFill="1" applyBorder="1" applyAlignment="1">
      <alignment horizontal="center"/>
    </xf>
    <xf numFmtId="0" fontId="0" fillId="0" borderId="6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/>
    <xf numFmtId="0" fontId="0" fillId="3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8" xfId="0" applyFill="1" applyBorder="1"/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F741-2672-4C0D-AC7A-804074741F3B}">
  <dimension ref="B1:L33"/>
  <sheetViews>
    <sheetView tabSelected="1" view="pageLayout" zoomScale="82" zoomScaleNormal="100" zoomScalePageLayoutView="82" workbookViewId="0">
      <selection activeCell="D28" sqref="D28"/>
    </sheetView>
  </sheetViews>
  <sheetFormatPr defaultRowHeight="15" x14ac:dyDescent="0.25"/>
  <cols>
    <col min="1" max="1" width="3.85546875" customWidth="1"/>
    <col min="2" max="2" width="17.85546875" customWidth="1"/>
    <col min="3" max="3" width="21.5703125" customWidth="1"/>
    <col min="4" max="4" width="22.42578125" customWidth="1"/>
    <col min="5" max="5" width="18.140625" customWidth="1"/>
    <col min="6" max="6" width="17.140625" customWidth="1"/>
    <col min="7" max="7" width="19" customWidth="1"/>
    <col min="8" max="8" width="8.85546875" customWidth="1"/>
    <col min="9" max="10" width="4.28515625" customWidth="1"/>
    <col min="11" max="11" width="3.5703125" customWidth="1"/>
    <col min="12" max="12" width="122.5703125" customWidth="1"/>
  </cols>
  <sheetData>
    <row r="1" spans="2:12" ht="15.75" thickBot="1" x14ac:dyDescent="0.3">
      <c r="B1" s="4" t="s">
        <v>5</v>
      </c>
      <c r="K1" s="4" t="s">
        <v>22</v>
      </c>
      <c r="L1" s="4"/>
    </row>
    <row r="2" spans="2:12" ht="15.75" thickTop="1" x14ac:dyDescent="0.25">
      <c r="B2" s="19" t="s">
        <v>17</v>
      </c>
      <c r="C2" s="20" t="s">
        <v>18</v>
      </c>
      <c r="D2" s="21" t="s">
        <v>17</v>
      </c>
      <c r="E2" s="20" t="s">
        <v>18</v>
      </c>
      <c r="F2" s="21" t="s">
        <v>17</v>
      </c>
      <c r="G2" s="20" t="s">
        <v>18</v>
      </c>
      <c r="K2" s="31">
        <v>1</v>
      </c>
      <c r="L2" s="29" t="s">
        <v>23</v>
      </c>
    </row>
    <row r="3" spans="2:12" x14ac:dyDescent="0.25">
      <c r="B3" s="22"/>
      <c r="C3" s="11"/>
      <c r="D3" s="10"/>
      <c r="E3" s="12"/>
      <c r="F3" s="9"/>
      <c r="G3" s="23"/>
      <c r="K3" s="31"/>
    </row>
    <row r="4" spans="2:12" ht="16.5" customHeight="1" x14ac:dyDescent="0.25">
      <c r="B4" s="22"/>
      <c r="C4" s="11"/>
      <c r="D4" s="9"/>
      <c r="E4" s="11"/>
      <c r="F4" s="9"/>
      <c r="G4" s="23"/>
      <c r="L4" s="32" t="s">
        <v>26</v>
      </c>
    </row>
    <row r="5" spans="2:12" x14ac:dyDescent="0.25">
      <c r="B5" s="22"/>
      <c r="C5" s="11"/>
      <c r="D5" s="9"/>
      <c r="E5" s="11"/>
      <c r="F5" s="10"/>
      <c r="G5" s="24"/>
      <c r="K5" s="31">
        <v>2</v>
      </c>
      <c r="L5" t="s">
        <v>27</v>
      </c>
    </row>
    <row r="6" spans="2:12" x14ac:dyDescent="0.25">
      <c r="B6" s="22"/>
      <c r="C6" s="11"/>
      <c r="D6" s="9"/>
      <c r="E6" s="11"/>
      <c r="F6" s="10"/>
      <c r="G6" s="24"/>
      <c r="K6" s="31"/>
      <c r="L6" s="30" t="s">
        <v>28</v>
      </c>
    </row>
    <row r="7" spans="2:12" ht="15.75" customHeight="1" x14ac:dyDescent="0.25">
      <c r="B7" s="22"/>
      <c r="C7" s="11"/>
      <c r="D7" s="9"/>
      <c r="E7" s="11"/>
      <c r="F7" s="10"/>
      <c r="G7" s="24"/>
      <c r="K7" s="31"/>
      <c r="L7" t="s">
        <v>29</v>
      </c>
    </row>
    <row r="8" spans="2:12" ht="16.5" customHeight="1" x14ac:dyDescent="0.25">
      <c r="B8" s="22"/>
      <c r="C8" s="11"/>
      <c r="D8" s="9"/>
      <c r="E8" s="11"/>
      <c r="F8" s="10"/>
      <c r="G8" s="24"/>
      <c r="K8" s="31">
        <v>3</v>
      </c>
      <c r="L8" s="30" t="s">
        <v>32</v>
      </c>
    </row>
    <row r="9" spans="2:12" ht="16.5" customHeight="1" x14ac:dyDescent="0.25">
      <c r="B9" s="22"/>
      <c r="C9" s="11"/>
      <c r="D9" s="9"/>
      <c r="E9" s="11"/>
      <c r="F9" s="10"/>
      <c r="G9" s="24"/>
      <c r="L9" t="s">
        <v>33</v>
      </c>
    </row>
    <row r="10" spans="2:12" x14ac:dyDescent="0.25">
      <c r="B10" s="22"/>
      <c r="C10" s="11"/>
      <c r="D10" s="9"/>
      <c r="E10" s="11"/>
      <c r="F10" s="10"/>
      <c r="G10" s="24"/>
      <c r="K10" s="31">
        <v>4</v>
      </c>
      <c r="L10" t="s">
        <v>24</v>
      </c>
    </row>
    <row r="11" spans="2:12" x14ac:dyDescent="0.25">
      <c r="B11" s="22"/>
      <c r="C11" s="11"/>
      <c r="D11" s="9"/>
      <c r="E11" s="11"/>
      <c r="F11" s="10"/>
      <c r="G11" s="24"/>
      <c r="K11" s="31"/>
      <c r="L11" t="s">
        <v>38</v>
      </c>
    </row>
    <row r="12" spans="2:12" ht="18" customHeight="1" thickBot="1" x14ac:dyDescent="0.3">
      <c r="B12" s="16"/>
      <c r="C12" s="17"/>
      <c r="D12" s="18"/>
      <c r="E12" s="17"/>
      <c r="F12" s="28"/>
      <c r="G12" s="24"/>
      <c r="K12" s="31"/>
      <c r="L12" t="s">
        <v>39</v>
      </c>
    </row>
    <row r="13" spans="2:12" ht="16.5" thickTop="1" thickBot="1" x14ac:dyDescent="0.3">
      <c r="E13" s="15"/>
      <c r="F13" s="25" t="s">
        <v>19</v>
      </c>
      <c r="G13" s="26">
        <f>SUM(C3:C12)+SUM(E3:E12)+SUM(G3:G12)</f>
        <v>0</v>
      </c>
      <c r="K13" s="31"/>
      <c r="L13" t="s">
        <v>40</v>
      </c>
    </row>
    <row r="14" spans="2:12" ht="15.75" thickTop="1" x14ac:dyDescent="0.25">
      <c r="B14" s="13"/>
      <c r="C14" s="13"/>
      <c r="K14" s="31"/>
      <c r="L14" t="s">
        <v>41</v>
      </c>
    </row>
    <row r="15" spans="2:12" x14ac:dyDescent="0.25">
      <c r="B15" s="14" t="s">
        <v>20</v>
      </c>
      <c r="C15" s="27">
        <f>G13</f>
        <v>0</v>
      </c>
    </row>
    <row r="16" spans="2:12" x14ac:dyDescent="0.25">
      <c r="K16" s="31"/>
      <c r="L16" s="32" t="s">
        <v>30</v>
      </c>
    </row>
    <row r="17" spans="2:12" ht="15" customHeight="1" x14ac:dyDescent="0.25">
      <c r="B17" s="5" t="s">
        <v>1</v>
      </c>
      <c r="C17" s="5" t="s">
        <v>3</v>
      </c>
      <c r="D17" s="5" t="s">
        <v>2</v>
      </c>
      <c r="E17" s="5" t="s">
        <v>0</v>
      </c>
      <c r="K17" s="31">
        <v>5</v>
      </c>
      <c r="L17" t="s">
        <v>31</v>
      </c>
    </row>
    <row r="18" spans="2:12" x14ac:dyDescent="0.25">
      <c r="B18" s="3">
        <v>2</v>
      </c>
      <c r="C18" s="3">
        <v>10800</v>
      </c>
      <c r="D18" s="3">
        <v>0.84</v>
      </c>
      <c r="E18" s="2">
        <f>IF(D18=0,0,0.0023*B18*C18/D18)/100</f>
        <v>0.59142857142857141</v>
      </c>
      <c r="L18" t="s">
        <v>34</v>
      </c>
    </row>
    <row r="19" spans="2:12" x14ac:dyDescent="0.25">
      <c r="B19" t="s">
        <v>4</v>
      </c>
      <c r="L19" t="s">
        <v>35</v>
      </c>
    </row>
    <row r="20" spans="2:12" x14ac:dyDescent="0.25">
      <c r="K20" s="31">
        <v>6</v>
      </c>
      <c r="L20" t="s">
        <v>36</v>
      </c>
    </row>
    <row r="21" spans="2:12" x14ac:dyDescent="0.25">
      <c r="B21" s="4" t="s">
        <v>10</v>
      </c>
      <c r="K21" s="31"/>
      <c r="L21" t="s">
        <v>37</v>
      </c>
    </row>
    <row r="22" spans="2:12" x14ac:dyDescent="0.25">
      <c r="B22" s="5" t="s">
        <v>13</v>
      </c>
      <c r="C22" s="5" t="s">
        <v>14</v>
      </c>
      <c r="D22" s="5" t="s">
        <v>6</v>
      </c>
      <c r="K22" s="31">
        <v>7</v>
      </c>
      <c r="L22" t="s">
        <v>25</v>
      </c>
    </row>
    <row r="23" spans="2:12" x14ac:dyDescent="0.25">
      <c r="B23" s="1" t="str">
        <f>IF(E18&lt;=10%, D18,"NA")</f>
        <v>NA</v>
      </c>
      <c r="C23" s="6" t="str">
        <f>IF(AND(E18&gt;10%, E18&lt;=55%), D18*(1-0.02143*(E18*100-10)),"NA")</f>
        <v>NA</v>
      </c>
      <c r="D23" s="7">
        <f>IF(E18&gt;55%, D18*(1-0.02143*45), "NA")</f>
        <v>2.9945999999999966E-2</v>
      </c>
      <c r="K23" s="31"/>
      <c r="L23" t="s">
        <v>42</v>
      </c>
    </row>
    <row r="24" spans="2:12" x14ac:dyDescent="0.25">
      <c r="K24" s="31"/>
      <c r="L24" t="s">
        <v>43</v>
      </c>
    </row>
    <row r="25" spans="2:12" x14ac:dyDescent="0.25">
      <c r="B25" s="4" t="s">
        <v>7</v>
      </c>
      <c r="K25" s="31"/>
      <c r="L25" t="s">
        <v>44</v>
      </c>
    </row>
    <row r="26" spans="2:12" x14ac:dyDescent="0.25">
      <c r="B26" s="5" t="s">
        <v>13</v>
      </c>
      <c r="C26" s="5" t="s">
        <v>15</v>
      </c>
      <c r="D26" s="5" t="s">
        <v>16</v>
      </c>
      <c r="E26" s="5" t="s">
        <v>12</v>
      </c>
    </row>
    <row r="27" spans="2:12" x14ac:dyDescent="0.25">
      <c r="B27" s="1" t="str">
        <f>IF(B23="NA", "NA", IF(B23&gt;0.5, IF(B23*6000&gt;5000, B23*6000, 5000), IF(B23/0.5*5000&gt;2500, B23/0.5*5000, 2500)))</f>
        <v>NA</v>
      </c>
      <c r="C27" s="8" t="str">
        <f>IF(OR(E18&lt;=10%, E18&gt;30%), "NA", IF(C23&gt;0.5, IF(C23*(6000-50*(E18*100-10))&gt;5000, C23*(6000-50*(E18*100-10)), 5000), IF(C23/0.5*5000&gt;2500, C23/0.5*5000,2500)))</f>
        <v>NA</v>
      </c>
      <c r="D27" s="8" t="str">
        <f>IF(AND(E18&gt;30%,E18&lt;=55%),IF(C23&gt;0.5,IF(C23*5000&gt;5000,C23*5000,5000),IF(C23/0.5*5000&gt;2500,C23/0.5*5000,2500)), "NA")</f>
        <v>NA</v>
      </c>
      <c r="E27" s="1">
        <f>IF(D23="NA","NA",IF(D23&gt;0.5,IF(D23*5000&gt;5000,D23*5000,5000),IF(D23/0.5*5000&gt;2500,D23/0.5*5000,2500)))</f>
        <v>2500</v>
      </c>
    </row>
    <row r="29" spans="2:12" x14ac:dyDescent="0.25">
      <c r="B29" s="4" t="s">
        <v>8</v>
      </c>
    </row>
    <row r="30" spans="2:12" x14ac:dyDescent="0.25">
      <c r="B30" s="5" t="s">
        <v>13</v>
      </c>
      <c r="C30" s="5" t="s">
        <v>9</v>
      </c>
      <c r="D30" s="5" t="s">
        <v>11</v>
      </c>
      <c r="E30" s="5" t="s">
        <v>12</v>
      </c>
    </row>
    <row r="31" spans="2:12" x14ac:dyDescent="0.25">
      <c r="B31" s="1" t="str">
        <f>IF(B23="NA","NA",IF(B23&gt;0.5,IF(B23*15000&gt;7500,B23*15000,7500),IF(B23*15000&gt;7500,B23*15000,IF(B27+2100&gt;4500,B27+2100,4500))))</f>
        <v>NA</v>
      </c>
      <c r="C31" s="8" t="str">
        <f>IF(OR(E18&lt;=10%, E18&gt;30%),"NA",IF(C23&gt;0.5, IF(C23*(15000-375*(E18*100-10))&gt;7500,C23*(15000-375*(E18*100-10)),7500), IF(C27+2100&gt;4500,C27+2100,4500)))</f>
        <v>NA</v>
      </c>
      <c r="D31" s="8" t="str">
        <f>IF(AND(E18&gt;30%,E18&lt;=55%),IF(C23&gt;0.5,IF(C23*7500&gt;7500,C23*7500,7500),IF(D27+2100&gt;4500,D27+2100,4500)), "NA")</f>
        <v>NA</v>
      </c>
      <c r="E31" s="8">
        <f>IF(D23="NA","NA",IF(D23&gt;0.5,IF(D23*7500&gt;7500,D23*7500,7500),IF(E27+2100&gt;4500,E27+2100,4500)))</f>
        <v>4600</v>
      </c>
    </row>
    <row r="33" spans="2:2" x14ac:dyDescent="0.25">
      <c r="B33" t="s">
        <v>21</v>
      </c>
    </row>
  </sheetData>
  <pageMargins left="0.25" right="0.25" top="0.75" bottom="0.75" header="0.3" footer="0.3"/>
  <pageSetup orientation="landscape" horizontalDpi="300" verticalDpi="300" r:id="rId1"/>
  <headerFooter>
    <oddHeader>&amp;C&amp;G</oddHeader>
    <oddFooter>&amp;L26379 Fremont Road Los Altos Hills California 94022                                       &amp;C(650) 941-7222    &amp;RFax: 650/941-3160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MDA MFA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Ling</dc:creator>
  <cp:lastModifiedBy>Elaine Ling</cp:lastModifiedBy>
  <cp:lastPrinted>2022-09-06T22:03:52Z</cp:lastPrinted>
  <dcterms:created xsi:type="dcterms:W3CDTF">2022-08-02T22:09:29Z</dcterms:created>
  <dcterms:modified xsi:type="dcterms:W3CDTF">2023-05-01T23:55:22Z</dcterms:modified>
</cp:coreProperties>
</file>